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ojan Scepanovic\Desktop\XLS probrano\"/>
    </mc:Choice>
  </mc:AlternateContent>
  <bookViews>
    <workbookView xWindow="240" yWindow="300" windowWidth="14955" windowHeight="8190"/>
  </bookViews>
  <sheets>
    <sheet name="Info" sheetId="5" r:id="rId1"/>
    <sheet name="Indirektan" sheetId="4" r:id="rId2"/>
    <sheet name="Direktan" sheetId="3" r:id="rId3"/>
    <sheet name="Menadzerski" sheetId="2" r:id="rId4"/>
  </sheets>
  <definedNames>
    <definedName name="_xlnm.Print_Area" localSheetId="2">Direktan!$A$1:$F$52</definedName>
    <definedName name="_xlnm.Print_Area" localSheetId="1">Indirektan!$A$1:$F$52</definedName>
    <definedName name="_xlnm.Print_Area" localSheetId="3">Menadzerski!$A$1:$F$52</definedName>
  </definedNames>
  <calcPr calcId="152511"/>
</workbook>
</file>

<file path=xl/calcChain.xml><?xml version="1.0" encoding="utf-8"?>
<calcChain xmlns="http://schemas.openxmlformats.org/spreadsheetml/2006/main">
  <c r="F35" i="3" l="1"/>
  <c r="F34" i="3"/>
  <c r="F33" i="3"/>
  <c r="F32" i="3"/>
  <c r="F36" i="3"/>
  <c r="E35" i="3"/>
  <c r="E34" i="3"/>
  <c r="E33" i="3"/>
  <c r="E32" i="3"/>
  <c r="E36" i="3"/>
  <c r="D33" i="3"/>
  <c r="D32" i="3"/>
  <c r="D35" i="3"/>
  <c r="D36" i="3"/>
  <c r="D34" i="3"/>
  <c r="F37" i="4"/>
  <c r="F36" i="4"/>
  <c r="F35" i="4"/>
  <c r="F33" i="4"/>
  <c r="E37" i="4"/>
  <c r="E36" i="4"/>
  <c r="E35" i="4"/>
  <c r="E33" i="4"/>
  <c r="F36" i="2"/>
  <c r="F34" i="2"/>
  <c r="F33" i="2"/>
  <c r="E36" i="2"/>
  <c r="E34" i="2"/>
  <c r="E33" i="2"/>
  <c r="D37" i="4"/>
  <c r="D36" i="4"/>
  <c r="D35" i="4"/>
  <c r="D33" i="4"/>
  <c r="F44" i="4"/>
  <c r="E44" i="4"/>
  <c r="D44" i="4"/>
  <c r="F43" i="4"/>
  <c r="E43" i="4"/>
  <c r="D43" i="4"/>
  <c r="F42" i="4"/>
  <c r="E42" i="4"/>
  <c r="D42" i="4"/>
  <c r="F40" i="4"/>
  <c r="E40" i="4"/>
  <c r="D40" i="4"/>
  <c r="F22" i="4"/>
  <c r="F24" i="4"/>
  <c r="F26" i="4"/>
  <c r="F29" i="4"/>
  <c r="E22" i="4"/>
  <c r="E24" i="4"/>
  <c r="E26" i="4"/>
  <c r="E29" i="4"/>
  <c r="D22" i="4"/>
  <c r="D24" i="4"/>
  <c r="D26" i="4"/>
  <c r="D29" i="4"/>
  <c r="C22" i="4"/>
  <c r="C24" i="4"/>
  <c r="C26" i="4"/>
  <c r="C29" i="4"/>
  <c r="C15" i="4"/>
  <c r="F42" i="3"/>
  <c r="E42" i="3"/>
  <c r="D42" i="3"/>
  <c r="F41" i="3"/>
  <c r="E41" i="3"/>
  <c r="D41" i="3"/>
  <c r="F40" i="3"/>
  <c r="E40" i="3"/>
  <c r="D40" i="3"/>
  <c r="F38" i="3"/>
  <c r="E38" i="3"/>
  <c r="D38" i="3"/>
  <c r="F22" i="3"/>
  <c r="F24" i="3"/>
  <c r="E22" i="3"/>
  <c r="E24" i="3"/>
  <c r="E26" i="3"/>
  <c r="E29" i="3"/>
  <c r="E15" i="3"/>
  <c r="D22" i="3"/>
  <c r="D24" i="3"/>
  <c r="C22" i="3"/>
  <c r="C24" i="3"/>
  <c r="C26" i="3"/>
  <c r="C29" i="3"/>
  <c r="C15" i="3"/>
  <c r="E39" i="2"/>
  <c r="F39" i="2"/>
  <c r="E41" i="2"/>
  <c r="F41" i="2"/>
  <c r="E42" i="2"/>
  <c r="F42" i="2"/>
  <c r="E43" i="2"/>
  <c r="F43" i="2"/>
  <c r="D34" i="2"/>
  <c r="D43" i="2"/>
  <c r="D42" i="2"/>
  <c r="D41" i="2"/>
  <c r="D39" i="2"/>
  <c r="D36" i="2"/>
  <c r="D33" i="2"/>
  <c r="C22" i="2"/>
  <c r="C24" i="2"/>
  <c r="C26" i="2"/>
  <c r="C29" i="2"/>
  <c r="C15" i="2"/>
  <c r="D22" i="2"/>
  <c r="D24" i="2"/>
  <c r="D32" i="2"/>
  <c r="D37" i="2"/>
  <c r="E22" i="2"/>
  <c r="E24" i="2"/>
  <c r="F22" i="2"/>
  <c r="F24" i="2"/>
  <c r="F32" i="2"/>
  <c r="F37" i="2"/>
  <c r="D26" i="3"/>
  <c r="D29" i="3"/>
  <c r="D15" i="3"/>
  <c r="F26" i="3"/>
  <c r="F29" i="3"/>
  <c r="F15" i="3"/>
  <c r="E32" i="4"/>
  <c r="E38" i="4"/>
  <c r="E15" i="4"/>
  <c r="C17" i="2"/>
  <c r="C2" i="2"/>
  <c r="D44" i="2"/>
  <c r="D45" i="2"/>
  <c r="F32" i="4"/>
  <c r="F38" i="4"/>
  <c r="F15" i="4"/>
  <c r="E26" i="2"/>
  <c r="E29" i="2"/>
  <c r="E15" i="2"/>
  <c r="E32" i="2"/>
  <c r="E37" i="2"/>
  <c r="F16" i="3"/>
  <c r="F43" i="3"/>
  <c r="F44" i="3"/>
  <c r="F46" i="3"/>
  <c r="E17" i="3"/>
  <c r="E2" i="3"/>
  <c r="D45" i="4"/>
  <c r="D46" i="4"/>
  <c r="C17" i="4"/>
  <c r="C2" i="4"/>
  <c r="D43" i="3"/>
  <c r="D44" i="3"/>
  <c r="D46" i="3"/>
  <c r="C17" i="3"/>
  <c r="C2" i="3"/>
  <c r="D17" i="3"/>
  <c r="D2" i="3"/>
  <c r="E43" i="3"/>
  <c r="E44" i="3"/>
  <c r="E46" i="3"/>
  <c r="D47" i="2"/>
  <c r="D32" i="4"/>
  <c r="D38" i="4"/>
  <c r="D48" i="4"/>
  <c r="D15" i="4"/>
  <c r="F26" i="2"/>
  <c r="F29" i="2"/>
  <c r="F15" i="2"/>
  <c r="D26" i="2"/>
  <c r="D29" i="2"/>
  <c r="D15" i="2"/>
  <c r="D17" i="2"/>
  <c r="D2" i="2"/>
  <c r="E44" i="2"/>
  <c r="E45" i="2"/>
  <c r="E47" i="2"/>
  <c r="F17" i="4"/>
  <c r="F2" i="4"/>
  <c r="D50" i="2"/>
  <c r="C7" i="2"/>
  <c r="F16" i="2"/>
  <c r="F44" i="2"/>
  <c r="F45" i="2"/>
  <c r="F47" i="2"/>
  <c r="E17" i="2"/>
  <c r="E2" i="2"/>
  <c r="E45" i="4"/>
  <c r="E46" i="4"/>
  <c r="D17" i="4"/>
  <c r="D2" i="4"/>
  <c r="E50" i="3"/>
  <c r="D51" i="3"/>
  <c r="D7" i="3"/>
  <c r="C7" i="4"/>
  <c r="D50" i="4"/>
  <c r="F50" i="3"/>
  <c r="E51" i="3"/>
  <c r="E7" i="3"/>
  <c r="F17" i="3"/>
  <c r="F2" i="3"/>
  <c r="F16" i="4"/>
  <c r="F45" i="4"/>
  <c r="F46" i="4"/>
  <c r="F48" i="4"/>
  <c r="E17" i="4"/>
  <c r="E2" i="4"/>
  <c r="D50" i="3"/>
  <c r="C7" i="3"/>
  <c r="E48" i="4"/>
  <c r="F7" i="3"/>
  <c r="F51" i="3"/>
  <c r="F52" i="3"/>
  <c r="E50" i="2"/>
  <c r="D51" i="2"/>
  <c r="D52" i="2"/>
  <c r="D7" i="2"/>
  <c r="E50" i="4"/>
  <c r="D7" i="4"/>
  <c r="D51" i="4"/>
  <c r="D52" i="4"/>
  <c r="E7" i="2"/>
  <c r="E51" i="2"/>
  <c r="E52" i="2"/>
  <c r="F50" i="2"/>
  <c r="E7" i="4"/>
  <c r="F50" i="4"/>
  <c r="E51" i="4"/>
  <c r="E52" i="4"/>
  <c r="E52" i="3"/>
  <c r="F17" i="2"/>
  <c r="F2" i="2"/>
  <c r="F51" i="4"/>
  <c r="F52" i="4"/>
  <c r="F7" i="4"/>
  <c r="D52" i="3"/>
  <c r="F51" i="2"/>
  <c r="F52" i="2"/>
  <c r="F7" i="2"/>
</calcChain>
</file>

<file path=xl/sharedStrings.xml><?xml version="1.0" encoding="utf-8"?>
<sst xmlns="http://schemas.openxmlformats.org/spreadsheetml/2006/main" count="128" uniqueCount="54">
  <si>
    <t>BILANS STANJA</t>
  </si>
  <si>
    <t>Keš</t>
  </si>
  <si>
    <t>Kupci</t>
  </si>
  <si>
    <t>Zalihe</t>
  </si>
  <si>
    <t>Osnovna sredstva</t>
  </si>
  <si>
    <t>Ukupna sredstva</t>
  </si>
  <si>
    <t>Obaveze ka dobavljačima</t>
  </si>
  <si>
    <t>Kratkoročni kredit</t>
  </si>
  <si>
    <t>Dugoročni kredit</t>
  </si>
  <si>
    <t>Osnovni kapital</t>
  </si>
  <si>
    <t>Profit tekuće godine</t>
  </si>
  <si>
    <t>Neraspoređeni profit prethodnih godina</t>
  </si>
  <si>
    <t>Ukupne obaveze + kapital</t>
  </si>
  <si>
    <t>BILANS USPEHA</t>
  </si>
  <si>
    <t xml:space="preserve">Prihodi </t>
  </si>
  <si>
    <t>Amortizacija</t>
  </si>
  <si>
    <t>Kamate</t>
  </si>
  <si>
    <t>Troškovi prodate robe</t>
  </si>
  <si>
    <t>Bruto marža</t>
  </si>
  <si>
    <t>EBITDA</t>
  </si>
  <si>
    <t>Operativni rezultat (EBIT)</t>
  </si>
  <si>
    <t>Porez na dobit</t>
  </si>
  <si>
    <t>Profit</t>
  </si>
  <si>
    <t>Operativni troškovi</t>
  </si>
  <si>
    <t>CFO-Operativni Cash Flow</t>
  </si>
  <si>
    <t>CFI-Investicioni Cash Flow</t>
  </si>
  <si>
    <t>promena : kratkoročni kredit</t>
  </si>
  <si>
    <t>promena : dugoročni  kredit</t>
  </si>
  <si>
    <t>promena : osnovni kapital</t>
  </si>
  <si>
    <t>promena : neraspoređeni profit</t>
  </si>
  <si>
    <t>CFF-Finansijski Cash Flow</t>
  </si>
  <si>
    <t>NCF-Net Cash Flow</t>
  </si>
  <si>
    <t>Početno stanje keša</t>
  </si>
  <si>
    <t>Krajnje stanje keša</t>
  </si>
  <si>
    <t>Neto profit</t>
  </si>
  <si>
    <t>Kamata</t>
  </si>
  <si>
    <t>NCF-Net Cash Flow (CF izveštaj)</t>
  </si>
  <si>
    <t>NCF-Net Cash Flow (BS izveštaj)</t>
  </si>
  <si>
    <t>Naplaćeno od kupaca</t>
  </si>
  <si>
    <t>Plaćeno dobavljačima</t>
  </si>
  <si>
    <t>Cash Flow (In-Direktan)</t>
  </si>
  <si>
    <t>Cash Flow (Menadžerski)</t>
  </si>
  <si>
    <t>Cash Flow (Direktan)</t>
  </si>
  <si>
    <t>Verzija:</t>
  </si>
  <si>
    <t>Jul 2015.</t>
  </si>
  <si>
    <t>bojan.scepanovic@mcb.rs</t>
  </si>
  <si>
    <t>www.mcb.rs</t>
  </si>
  <si>
    <t>darko.vlajkovic@mcb.rs</t>
  </si>
  <si>
    <t>KALKULACIJA CASH FLOW</t>
  </si>
  <si>
    <t>U ovom fajlu ćete naći 3 metode za kalkulaciju Cash Flowa. To su:
- Indirektna
- Direktna
- Menadžerska</t>
  </si>
  <si>
    <t>Δ promena : Kupci</t>
  </si>
  <si>
    <t>Δ promena : Zalihe</t>
  </si>
  <si>
    <t>Δ promena : Dobavljači</t>
  </si>
  <si>
    <t>Δ Promena 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</si>
</sst>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  <font>
      <u/>
      <sz val="8"/>
      <color rgb="FF0070C0"/>
      <name val="Arial"/>
      <family val="2"/>
    </font>
    <font>
      <u/>
      <sz val="11"/>
      <color rgb="FF0070C0"/>
      <name val="Arial"/>
      <family val="2"/>
      <charset val="238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2" fillId="0" borderId="0"/>
  </cellStyleXfs>
  <cellXfs count="23">
    <xf numFmtId="0" fontId="0" fillId="0" borderId="0" xfId="0"/>
    <xf numFmtId="0" fontId="7" fillId="0" borderId="1" xfId="4" applyFont="1" applyBorder="1"/>
    <xf numFmtId="0" fontId="8" fillId="0" borderId="1" xfId="4" applyFont="1" applyBorder="1"/>
    <xf numFmtId="0" fontId="9" fillId="0" borderId="0" xfId="4" applyFont="1"/>
    <xf numFmtId="0" fontId="4" fillId="0" borderId="0" xfId="0" applyFont="1"/>
    <xf numFmtId="0" fontId="9" fillId="0" borderId="0" xfId="3" applyFont="1"/>
    <xf numFmtId="17" fontId="9" fillId="0" borderId="0" xfId="4" quotePrefix="1" applyNumberFormat="1" applyFont="1"/>
    <xf numFmtId="0" fontId="11" fillId="0" borderId="0" xfId="2" applyFont="1" applyAlignment="1" applyProtection="1">
      <alignment horizontal="right"/>
    </xf>
    <xf numFmtId="0" fontId="9" fillId="0" borderId="1" xfId="4" applyFont="1" applyBorder="1"/>
    <xf numFmtId="0" fontId="9" fillId="0" borderId="1" xfId="4" applyFont="1" applyBorder="1" applyAlignment="1">
      <alignment horizontal="right"/>
    </xf>
    <xf numFmtId="0" fontId="12" fillId="0" borderId="0" xfId="1" applyFont="1" applyAlignment="1" applyProtection="1"/>
    <xf numFmtId="0" fontId="5" fillId="0" borderId="0" xfId="5" applyFont="1" applyFill="1" applyBorder="1"/>
    <xf numFmtId="0" fontId="4" fillId="0" borderId="0" xfId="5" applyFont="1" applyFill="1" applyBorder="1"/>
    <xf numFmtId="3" fontId="4" fillId="0" borderId="0" xfId="5" applyNumberFormat="1" applyFont="1" applyFill="1" applyBorder="1"/>
    <xf numFmtId="3" fontId="5" fillId="0" borderId="0" xfId="5" applyNumberFormat="1" applyFont="1" applyFill="1" applyBorder="1"/>
    <xf numFmtId="3" fontId="4" fillId="0" borderId="1" xfId="5" applyNumberFormat="1" applyFont="1" applyFill="1" applyBorder="1"/>
    <xf numFmtId="0" fontId="4" fillId="0" borderId="0" xfId="5" applyFont="1" applyFill="1" applyBorder="1" applyAlignment="1">
      <alignment vertical="top"/>
    </xf>
    <xf numFmtId="0" fontId="5" fillId="0" borderId="1" xfId="5" applyFont="1" applyFill="1" applyBorder="1"/>
    <xf numFmtId="0" fontId="4" fillId="0" borderId="1" xfId="5" applyFont="1" applyFill="1" applyBorder="1"/>
    <xf numFmtId="0" fontId="4" fillId="0" borderId="1" xfId="5" applyFont="1" applyFill="1" applyBorder="1" applyAlignment="1">
      <alignment vertical="top"/>
    </xf>
    <xf numFmtId="0" fontId="5" fillId="0" borderId="0" xfId="5" applyFont="1" applyFill="1" applyBorder="1" applyAlignment="1">
      <alignment vertical="top"/>
    </xf>
    <xf numFmtId="0" fontId="9" fillId="0" borderId="2" xfId="4" applyFont="1" applyBorder="1" applyAlignment="1">
      <alignment horizontal="left" vertical="top" wrapText="1"/>
    </xf>
    <xf numFmtId="0" fontId="9" fillId="0" borderId="0" xfId="4" applyFont="1" applyAlignment="1">
      <alignment horizontal="left" vertical="top" wrapText="1"/>
    </xf>
  </cellXfs>
  <cellStyles count="6">
    <cellStyle name="Hyperlink" xfId="1" builtinId="8"/>
    <cellStyle name="Hyperlink 2" xfId="2"/>
    <cellStyle name="Normal" xfId="0" builtinId="0"/>
    <cellStyle name="Normal 2" xfId="3"/>
    <cellStyle name="Normal 2 2" xfId="4"/>
    <cellStyle name="Normal_MCB FIOF - Cash Flow 2 (IN-direktan cash flow).doc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13</xdr:row>
      <xdr:rowOff>142875</xdr:rowOff>
    </xdr:from>
    <xdr:to>
      <xdr:col>8</xdr:col>
      <xdr:colOff>561975</xdr:colOff>
      <xdr:row>17</xdr:row>
      <xdr:rowOff>161925</xdr:rowOff>
    </xdr:to>
    <xdr:pic>
      <xdr:nvPicPr>
        <xdr:cNvPr id="8196" name="Picture 1" descr="http://mcb.rs/wp-content/themes/mcb/images/home/logo-mc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4600"/>
          <a:ext cx="1266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0</xdr:rowOff>
    </xdr:from>
    <xdr:to>
      <xdr:col>2</xdr:col>
      <xdr:colOff>228600</xdr:colOff>
      <xdr:row>30</xdr:row>
      <xdr:rowOff>0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295275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512445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0</xdr:rowOff>
    </xdr:from>
    <xdr:to>
      <xdr:col>2</xdr:col>
      <xdr:colOff>228600</xdr:colOff>
      <xdr:row>30</xdr:row>
      <xdr:rowOff>0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294322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511492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0</xdr:rowOff>
    </xdr:from>
    <xdr:to>
      <xdr:col>2</xdr:col>
      <xdr:colOff>228600</xdr:colOff>
      <xdr:row>30</xdr:row>
      <xdr:rowOff>0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914650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5086350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ko.vlajkovic@mcb.rs" TargetMode="External"/><Relationship Id="rId2" Type="http://schemas.openxmlformats.org/officeDocument/2006/relationships/hyperlink" Target="mailto:bojan.scepanovic@mcb.rs" TargetMode="External"/><Relationship Id="rId1" Type="http://schemas.openxmlformats.org/officeDocument/2006/relationships/hyperlink" Target="http://www.mcb.r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tabSelected="1" workbookViewId="0">
      <selection activeCell="A10" sqref="A10"/>
    </sheetView>
  </sheetViews>
  <sheetFormatPr defaultRowHeight="12.75"/>
  <sheetData>
    <row r="1" spans="2:9" ht="23.25">
      <c r="B1" s="1" t="s">
        <v>48</v>
      </c>
      <c r="C1" s="2"/>
      <c r="D1" s="2"/>
      <c r="E1" s="2"/>
      <c r="F1" s="2"/>
      <c r="G1" s="2"/>
      <c r="H1" s="2"/>
      <c r="I1" s="2"/>
    </row>
    <row r="2" spans="2:9">
      <c r="B2" s="21" t="s">
        <v>49</v>
      </c>
      <c r="C2" s="21"/>
      <c r="D2" s="21"/>
      <c r="E2" s="21"/>
      <c r="F2" s="21"/>
      <c r="G2" s="21"/>
      <c r="H2" s="21"/>
      <c r="I2" s="21"/>
    </row>
    <row r="3" spans="2:9">
      <c r="B3" s="22"/>
      <c r="C3" s="22"/>
      <c r="D3" s="22"/>
      <c r="E3" s="22"/>
      <c r="F3" s="22"/>
      <c r="G3" s="22"/>
      <c r="H3" s="22"/>
      <c r="I3" s="22"/>
    </row>
    <row r="4" spans="2:9">
      <c r="B4" s="22"/>
      <c r="C4" s="22"/>
      <c r="D4" s="22"/>
      <c r="E4" s="22"/>
      <c r="F4" s="22"/>
      <c r="G4" s="22"/>
      <c r="H4" s="22"/>
      <c r="I4" s="22"/>
    </row>
    <row r="5" spans="2:9">
      <c r="B5" s="22"/>
      <c r="C5" s="22"/>
      <c r="D5" s="22"/>
      <c r="E5" s="22"/>
      <c r="F5" s="22"/>
      <c r="G5" s="22"/>
      <c r="H5" s="22"/>
      <c r="I5" s="22"/>
    </row>
    <row r="6" spans="2:9">
      <c r="B6" s="22"/>
      <c r="C6" s="22"/>
      <c r="D6" s="22"/>
      <c r="E6" s="22"/>
      <c r="F6" s="22"/>
      <c r="G6" s="22"/>
      <c r="H6" s="22"/>
      <c r="I6" s="22"/>
    </row>
    <row r="7" spans="2:9" ht="14.25">
      <c r="B7" s="3"/>
      <c r="C7" s="3"/>
      <c r="D7" s="3"/>
      <c r="E7" s="3"/>
      <c r="F7" s="3"/>
      <c r="G7" s="3"/>
      <c r="H7" s="3"/>
      <c r="I7" s="3"/>
    </row>
    <row r="8" spans="2:9" ht="14.25">
      <c r="B8" s="3"/>
      <c r="C8" s="3"/>
      <c r="D8" s="3"/>
      <c r="E8" s="3"/>
      <c r="F8" s="3"/>
      <c r="G8" s="3"/>
      <c r="H8" s="3"/>
      <c r="I8" s="3"/>
    </row>
    <row r="9" spans="2:9" ht="14.25">
      <c r="B9" s="3"/>
      <c r="C9" s="3"/>
      <c r="D9" s="3"/>
      <c r="E9" s="3"/>
      <c r="F9" s="3"/>
      <c r="G9" s="3"/>
      <c r="H9" s="3"/>
      <c r="I9" s="3"/>
    </row>
    <row r="10" spans="2:9" ht="14.25">
      <c r="B10" s="3"/>
      <c r="C10" s="3"/>
      <c r="D10" s="3"/>
      <c r="E10" s="3"/>
      <c r="F10" s="3"/>
      <c r="G10" s="3"/>
      <c r="H10" s="3"/>
      <c r="I10" s="3"/>
    </row>
    <row r="11" spans="2:9" ht="14.25">
      <c r="B11" s="3"/>
      <c r="C11" s="3"/>
      <c r="D11" s="3"/>
      <c r="E11" s="3"/>
      <c r="F11" s="3"/>
      <c r="G11" s="3"/>
      <c r="H11" s="3"/>
      <c r="I11" s="3"/>
    </row>
    <row r="12" spans="2:9" ht="14.25">
      <c r="B12" s="3"/>
      <c r="C12" s="3"/>
      <c r="D12" s="3"/>
      <c r="E12" s="3"/>
      <c r="F12" s="3"/>
      <c r="G12" s="3"/>
      <c r="H12" s="3"/>
      <c r="I12" s="3"/>
    </row>
    <row r="13" spans="2:9" ht="14.25">
      <c r="B13" s="3"/>
      <c r="C13" s="3"/>
      <c r="D13" s="4"/>
      <c r="E13" s="3"/>
      <c r="F13" s="3"/>
      <c r="G13" s="3"/>
      <c r="H13" s="3"/>
      <c r="I13" s="3"/>
    </row>
    <row r="14" spans="2:9" ht="14.25">
      <c r="B14" s="3"/>
      <c r="C14" s="3"/>
      <c r="D14" s="3"/>
      <c r="E14" s="3"/>
      <c r="F14" s="3"/>
      <c r="G14" s="3"/>
      <c r="H14" s="3"/>
      <c r="I14" s="3"/>
    </row>
    <row r="15" spans="2:9" ht="14.25">
      <c r="B15" s="3"/>
      <c r="C15" s="3"/>
      <c r="D15" s="3"/>
      <c r="E15" s="3"/>
      <c r="F15" s="3"/>
      <c r="G15" s="3"/>
      <c r="H15" s="3"/>
      <c r="I15" s="3"/>
    </row>
    <row r="16" spans="2:9" ht="14.25">
      <c r="B16" s="5"/>
      <c r="C16" s="5"/>
      <c r="D16" s="3"/>
      <c r="E16" s="3"/>
      <c r="F16" s="3"/>
      <c r="G16" s="3"/>
      <c r="H16" s="3"/>
      <c r="I16" s="3"/>
    </row>
    <row r="17" spans="2:9" ht="14.25">
      <c r="B17" s="3" t="s">
        <v>43</v>
      </c>
      <c r="C17" s="6" t="s">
        <v>44</v>
      </c>
      <c r="D17" s="3"/>
      <c r="E17" s="3"/>
      <c r="F17" s="3"/>
      <c r="G17" s="3"/>
      <c r="H17" s="7"/>
      <c r="I17" s="7"/>
    </row>
    <row r="18" spans="2:9" ht="14.25">
      <c r="B18" s="8"/>
      <c r="C18" s="8"/>
      <c r="D18" s="8"/>
      <c r="E18" s="8"/>
      <c r="F18" s="8"/>
      <c r="G18" s="8"/>
      <c r="H18" s="8"/>
      <c r="I18" s="9"/>
    </row>
    <row r="19" spans="2:9" ht="14.25">
      <c r="B19" s="10" t="s">
        <v>45</v>
      </c>
      <c r="C19" s="3"/>
      <c r="D19" s="3"/>
      <c r="E19" s="3"/>
      <c r="F19" s="3"/>
      <c r="G19" s="3"/>
      <c r="H19" s="3"/>
      <c r="I19" s="7" t="s">
        <v>46</v>
      </c>
    </row>
    <row r="20" spans="2:9" ht="14.25">
      <c r="B20" s="10" t="s">
        <v>47</v>
      </c>
      <c r="C20" s="5"/>
      <c r="D20" s="5"/>
      <c r="E20" s="5"/>
      <c r="F20" s="5"/>
      <c r="G20" s="5"/>
      <c r="H20" s="5"/>
      <c r="I20" s="5"/>
    </row>
  </sheetData>
  <mergeCells count="1">
    <mergeCell ref="B2:I6"/>
  </mergeCells>
  <hyperlinks>
    <hyperlink ref="I19" r:id="rId1"/>
    <hyperlink ref="B19" r:id="rId2"/>
    <hyperlink ref="B20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zoomScaleNormal="100" workbookViewId="0">
      <selection sqref="A1:F52"/>
    </sheetView>
  </sheetViews>
  <sheetFormatPr defaultRowHeight="14.25"/>
  <cols>
    <col min="1" max="1" width="38.7109375" style="12" bestFit="1" customWidth="1"/>
    <col min="2" max="2" width="2.140625" style="12" customWidth="1"/>
    <col min="3" max="6" width="9" style="12" bestFit="1" customWidth="1"/>
    <col min="7" max="16384" width="9.140625" style="12"/>
  </cols>
  <sheetData>
    <row r="1" spans="1:6" ht="15">
      <c r="A1" s="11" t="s">
        <v>0</v>
      </c>
      <c r="B1" s="11"/>
      <c r="C1" s="17">
        <v>2004</v>
      </c>
      <c r="D1" s="17">
        <v>2005</v>
      </c>
      <c r="E1" s="17">
        <v>2006</v>
      </c>
      <c r="F1" s="17">
        <v>2007</v>
      </c>
    </row>
    <row r="2" spans="1:6">
      <c r="A2" s="12" t="s">
        <v>1</v>
      </c>
      <c r="C2" s="13">
        <f>C17-SUM(C3:C6)</f>
        <v>4800</v>
      </c>
      <c r="D2" s="13">
        <f>D17-SUM(D3:D6)</f>
        <v>500</v>
      </c>
      <c r="E2" s="13">
        <f>E17-SUM(E3:E6)</f>
        <v>600</v>
      </c>
      <c r="F2" s="13">
        <f>F17-SUM(F3:F6)</f>
        <v>1010</v>
      </c>
    </row>
    <row r="3" spans="1:6">
      <c r="A3" s="12" t="s">
        <v>2</v>
      </c>
      <c r="C3" s="13">
        <v>4950</v>
      </c>
      <c r="D3" s="13">
        <v>3400</v>
      </c>
      <c r="E3" s="13">
        <v>7100</v>
      </c>
      <c r="F3" s="13">
        <v>5600</v>
      </c>
    </row>
    <row r="4" spans="1:6">
      <c r="A4" s="12" t="s">
        <v>3</v>
      </c>
      <c r="C4" s="13">
        <v>8800</v>
      </c>
      <c r="D4" s="13">
        <v>13200</v>
      </c>
      <c r="E4" s="13">
        <v>11200</v>
      </c>
      <c r="F4" s="13">
        <v>10800</v>
      </c>
    </row>
    <row r="5" spans="1:6">
      <c r="C5" s="13"/>
      <c r="D5" s="13"/>
      <c r="E5" s="13"/>
      <c r="F5" s="13"/>
    </row>
    <row r="6" spans="1:6">
      <c r="A6" s="18" t="s">
        <v>4</v>
      </c>
      <c r="C6" s="15">
        <v>14000</v>
      </c>
      <c r="D6" s="15">
        <v>17400</v>
      </c>
      <c r="E6" s="15">
        <v>18400</v>
      </c>
      <c r="F6" s="15">
        <v>18400</v>
      </c>
    </row>
    <row r="7" spans="1:6" s="11" customFormat="1" ht="15">
      <c r="A7" s="11" t="s">
        <v>5</v>
      </c>
      <c r="C7" s="14">
        <f>SUM(C2:C6)</f>
        <v>32550</v>
      </c>
      <c r="D7" s="14">
        <f>SUM(D2:D6)</f>
        <v>34500</v>
      </c>
      <c r="E7" s="14">
        <f>SUM(E2:E6)</f>
        <v>37300</v>
      </c>
      <c r="F7" s="14">
        <f>SUM(F2:F6)</f>
        <v>35810</v>
      </c>
    </row>
    <row r="8" spans="1:6">
      <c r="C8" s="13"/>
      <c r="D8" s="13"/>
      <c r="E8" s="13"/>
      <c r="F8" s="13"/>
    </row>
    <row r="9" spans="1:6">
      <c r="A9" s="12" t="s">
        <v>6</v>
      </c>
      <c r="C9" s="13">
        <v>15400</v>
      </c>
      <c r="D9" s="13">
        <v>15900</v>
      </c>
      <c r="E9" s="13">
        <v>19200</v>
      </c>
      <c r="F9" s="13">
        <v>19600</v>
      </c>
    </row>
    <row r="10" spans="1:6">
      <c r="A10" s="12" t="s">
        <v>7</v>
      </c>
      <c r="C10" s="13">
        <v>6700</v>
      </c>
      <c r="D10" s="13">
        <v>7200</v>
      </c>
      <c r="E10" s="13">
        <v>7700</v>
      </c>
      <c r="F10" s="13">
        <v>7100</v>
      </c>
    </row>
    <row r="11" spans="1:6">
      <c r="C11" s="13"/>
      <c r="D11" s="13"/>
      <c r="E11" s="13"/>
      <c r="F11" s="13"/>
    </row>
    <row r="12" spans="1:6">
      <c r="A12" s="12" t="s">
        <v>8</v>
      </c>
      <c r="C12" s="13">
        <v>4500</v>
      </c>
      <c r="D12" s="13">
        <v>4000</v>
      </c>
      <c r="E12" s="13">
        <v>3500</v>
      </c>
      <c r="F12" s="13">
        <v>3000</v>
      </c>
    </row>
    <row r="13" spans="1:6">
      <c r="C13" s="13"/>
      <c r="D13" s="13"/>
      <c r="E13" s="13"/>
      <c r="F13" s="13"/>
    </row>
    <row r="14" spans="1:6">
      <c r="A14" s="12" t="s">
        <v>9</v>
      </c>
      <c r="C14" s="13">
        <v>4000</v>
      </c>
      <c r="D14" s="13">
        <v>4700</v>
      </c>
      <c r="E14" s="13">
        <v>4700</v>
      </c>
      <c r="F14" s="13">
        <v>5700</v>
      </c>
    </row>
    <row r="15" spans="1:6">
      <c r="A15" s="12" t="s">
        <v>10</v>
      </c>
      <c r="C15" s="13">
        <f>C29</f>
        <v>750</v>
      </c>
      <c r="D15" s="13">
        <f>D29</f>
        <v>850</v>
      </c>
      <c r="E15" s="13">
        <f>E29</f>
        <v>350</v>
      </c>
      <c r="F15" s="13">
        <f>F29</f>
        <v>-1790</v>
      </c>
    </row>
    <row r="16" spans="1:6">
      <c r="A16" s="18" t="s">
        <v>11</v>
      </c>
      <c r="C16" s="15">
        <v>1200</v>
      </c>
      <c r="D16" s="15">
        <v>1850</v>
      </c>
      <c r="E16" s="15">
        <v>1850</v>
      </c>
      <c r="F16" s="15">
        <f>+E16+E15</f>
        <v>2200</v>
      </c>
    </row>
    <row r="17" spans="1:6" ht="15">
      <c r="A17" s="11" t="s">
        <v>12</v>
      </c>
      <c r="B17" s="11"/>
      <c r="C17" s="14">
        <f>SUM(C9:C16)</f>
        <v>32550</v>
      </c>
      <c r="D17" s="14">
        <f>SUM(D9:D16)</f>
        <v>34500</v>
      </c>
      <c r="E17" s="14">
        <f>SUM(E9:E16)</f>
        <v>37300</v>
      </c>
      <c r="F17" s="14">
        <f>SUM(F9:F16)</f>
        <v>35810</v>
      </c>
    </row>
    <row r="18" spans="1:6">
      <c r="C18" s="13"/>
      <c r="D18" s="13"/>
      <c r="E18" s="13"/>
      <c r="F18" s="13"/>
    </row>
    <row r="19" spans="1:6" ht="15">
      <c r="A19" s="11" t="s">
        <v>13</v>
      </c>
      <c r="B19" s="11"/>
      <c r="C19" s="17">
        <v>2004</v>
      </c>
      <c r="D19" s="17">
        <v>2005</v>
      </c>
      <c r="E19" s="17">
        <v>2006</v>
      </c>
      <c r="F19" s="17">
        <v>2007</v>
      </c>
    </row>
    <row r="20" spans="1:6">
      <c r="A20" s="16" t="s">
        <v>14</v>
      </c>
      <c r="B20" s="16"/>
      <c r="C20" s="13">
        <v>25000</v>
      </c>
      <c r="D20" s="13">
        <v>26750</v>
      </c>
      <c r="E20" s="13">
        <v>31250</v>
      </c>
      <c r="F20" s="13">
        <v>36500</v>
      </c>
    </row>
    <row r="21" spans="1:6">
      <c r="A21" s="19" t="s">
        <v>17</v>
      </c>
      <c r="B21" s="16"/>
      <c r="C21" s="15">
        <v>-17500</v>
      </c>
      <c r="D21" s="15">
        <v>-18250</v>
      </c>
      <c r="E21" s="15">
        <v>-22000</v>
      </c>
      <c r="F21" s="15">
        <v>-26500</v>
      </c>
    </row>
    <row r="22" spans="1:6">
      <c r="A22" s="16" t="s">
        <v>18</v>
      </c>
      <c r="B22" s="16"/>
      <c r="C22" s="13">
        <f>+C20+C21</f>
        <v>7500</v>
      </c>
      <c r="D22" s="13">
        <f>+D20+D21</f>
        <v>8500</v>
      </c>
      <c r="E22" s="13">
        <f>+E20+E21</f>
        <v>9250</v>
      </c>
      <c r="F22" s="13">
        <f>+F20+F21</f>
        <v>10000</v>
      </c>
    </row>
    <row r="23" spans="1:6">
      <c r="A23" s="19" t="s">
        <v>23</v>
      </c>
      <c r="B23" s="16"/>
      <c r="C23" s="15">
        <v>-4400</v>
      </c>
      <c r="D23" s="15">
        <v>-4800</v>
      </c>
      <c r="E23" s="15">
        <v>-5600</v>
      </c>
      <c r="F23" s="15">
        <v>-8200</v>
      </c>
    </row>
    <row r="24" spans="1:6">
      <c r="A24" s="16" t="s">
        <v>19</v>
      </c>
      <c r="B24" s="16"/>
      <c r="C24" s="13">
        <f>+C22+C23</f>
        <v>3100</v>
      </c>
      <c r="D24" s="13">
        <f>+D22+D23</f>
        <v>3700</v>
      </c>
      <c r="E24" s="13">
        <f>+E22+E23</f>
        <v>3650</v>
      </c>
      <c r="F24" s="13">
        <f>+F22+F23</f>
        <v>1800</v>
      </c>
    </row>
    <row r="25" spans="1:6">
      <c r="A25" s="19" t="s">
        <v>15</v>
      </c>
      <c r="B25" s="16"/>
      <c r="C25" s="15">
        <v>-1200</v>
      </c>
      <c r="D25" s="15">
        <v>-1400</v>
      </c>
      <c r="E25" s="15">
        <v>-1800</v>
      </c>
      <c r="F25" s="15">
        <v>-2050</v>
      </c>
    </row>
    <row r="26" spans="1:6">
      <c r="A26" s="16" t="s">
        <v>20</v>
      </c>
      <c r="B26" s="16"/>
      <c r="C26" s="13">
        <f>+C24+C25</f>
        <v>1900</v>
      </c>
      <c r="D26" s="13">
        <f>+D24+D25</f>
        <v>2300</v>
      </c>
      <c r="E26" s="13">
        <f>+E24+E25</f>
        <v>1850</v>
      </c>
      <c r="F26" s="13">
        <f>+F24+F25</f>
        <v>-250</v>
      </c>
    </row>
    <row r="27" spans="1:6">
      <c r="A27" s="16" t="s">
        <v>16</v>
      </c>
      <c r="B27" s="16"/>
      <c r="C27" s="13">
        <v>-550</v>
      </c>
      <c r="D27" s="13">
        <v>-650</v>
      </c>
      <c r="E27" s="13">
        <v>-700</v>
      </c>
      <c r="F27" s="13">
        <v>-620</v>
      </c>
    </row>
    <row r="28" spans="1:6">
      <c r="A28" s="19" t="s">
        <v>21</v>
      </c>
      <c r="B28" s="16"/>
      <c r="C28" s="15">
        <v>-600</v>
      </c>
      <c r="D28" s="15">
        <v>-800</v>
      </c>
      <c r="E28" s="15">
        <v>-800</v>
      </c>
      <c r="F28" s="15">
        <v>-920</v>
      </c>
    </row>
    <row r="29" spans="1:6" ht="15">
      <c r="A29" s="20" t="s">
        <v>22</v>
      </c>
      <c r="B29" s="16"/>
      <c r="C29" s="14">
        <f>SUM(C26:C28)</f>
        <v>750</v>
      </c>
      <c r="D29" s="14">
        <f>SUM(D26:D28)</f>
        <v>850</v>
      </c>
      <c r="E29" s="14">
        <f>SUM(E26:E28)</f>
        <v>350</v>
      </c>
      <c r="F29" s="14">
        <f>SUM(F26:F28)</f>
        <v>-1790</v>
      </c>
    </row>
    <row r="30" spans="1:6">
      <c r="C30" s="13"/>
      <c r="D30" s="13"/>
      <c r="E30" s="13"/>
      <c r="F30" s="13"/>
    </row>
    <row r="31" spans="1:6" ht="15">
      <c r="A31" s="11" t="s">
        <v>40</v>
      </c>
      <c r="B31" s="11"/>
      <c r="C31" s="11"/>
      <c r="D31" s="17">
        <v>2005</v>
      </c>
      <c r="E31" s="17">
        <v>2006</v>
      </c>
      <c r="F31" s="17">
        <v>2007</v>
      </c>
    </row>
    <row r="32" spans="1:6">
      <c r="A32" s="12" t="s">
        <v>34</v>
      </c>
      <c r="D32" s="13">
        <f>+D29</f>
        <v>850</v>
      </c>
      <c r="E32" s="13">
        <f>+E29</f>
        <v>350</v>
      </c>
      <c r="F32" s="13">
        <f>+F29</f>
        <v>-1790</v>
      </c>
    </row>
    <row r="33" spans="1:6">
      <c r="A33" s="12" t="s">
        <v>15</v>
      </c>
      <c r="D33" s="13">
        <f>-D25</f>
        <v>1400</v>
      </c>
      <c r="E33" s="13">
        <f>-E25</f>
        <v>1800</v>
      </c>
      <c r="F33" s="13">
        <f>-F25</f>
        <v>2050</v>
      </c>
    </row>
    <row r="34" spans="1:6">
      <c r="D34" s="13"/>
      <c r="E34" s="13"/>
      <c r="F34" s="13"/>
    </row>
    <row r="35" spans="1:6">
      <c r="A35" s="12" t="s">
        <v>50</v>
      </c>
      <c r="D35" s="13">
        <f t="shared" ref="D35:F36" si="0">+C3-D3</f>
        <v>1550</v>
      </c>
      <c r="E35" s="13">
        <f t="shared" si="0"/>
        <v>-3700</v>
      </c>
      <c r="F35" s="13">
        <f t="shared" si="0"/>
        <v>1500</v>
      </c>
    </row>
    <row r="36" spans="1:6">
      <c r="A36" s="12" t="s">
        <v>51</v>
      </c>
      <c r="D36" s="13">
        <f t="shared" si="0"/>
        <v>-4400</v>
      </c>
      <c r="E36" s="13">
        <f t="shared" si="0"/>
        <v>2000</v>
      </c>
      <c r="F36" s="13">
        <f t="shared" si="0"/>
        <v>400</v>
      </c>
    </row>
    <row r="37" spans="1:6">
      <c r="A37" s="18" t="s">
        <v>52</v>
      </c>
      <c r="D37" s="15">
        <f>+D9-C9</f>
        <v>500</v>
      </c>
      <c r="E37" s="15">
        <f>+E9-D9</f>
        <v>3300</v>
      </c>
      <c r="F37" s="15">
        <f>+F9-E9</f>
        <v>400</v>
      </c>
    </row>
    <row r="38" spans="1:6" ht="15">
      <c r="A38" s="11" t="s">
        <v>24</v>
      </c>
      <c r="B38" s="11"/>
      <c r="C38" s="11"/>
      <c r="D38" s="14">
        <f>+SUM(D32:D37)</f>
        <v>-100</v>
      </c>
      <c r="E38" s="14">
        <f>+SUM(E32:E37)</f>
        <v>3750</v>
      </c>
      <c r="F38" s="14">
        <f>+SUM(F32:F37)</f>
        <v>2560</v>
      </c>
    </row>
    <row r="40" spans="1:6" ht="15">
      <c r="A40" s="11" t="s">
        <v>25</v>
      </c>
      <c r="B40" s="11"/>
      <c r="C40" s="11"/>
      <c r="D40" s="14">
        <f>+C6+D25-D6</f>
        <v>-4800</v>
      </c>
      <c r="E40" s="14">
        <f>+D6+E25-E6</f>
        <v>-2800</v>
      </c>
      <c r="F40" s="14">
        <f>+E6+F25-F6</f>
        <v>-2050</v>
      </c>
    </row>
    <row r="42" spans="1:6">
      <c r="A42" s="12" t="s">
        <v>26</v>
      </c>
      <c r="D42" s="13">
        <f>+D10-C10</f>
        <v>500</v>
      </c>
      <c r="E42" s="13">
        <f>+E10-D10</f>
        <v>500</v>
      </c>
      <c r="F42" s="13">
        <f>+F10-E10</f>
        <v>-600</v>
      </c>
    </row>
    <row r="43" spans="1:6">
      <c r="A43" s="12" t="s">
        <v>27</v>
      </c>
      <c r="D43" s="13">
        <f>+D12-C12</f>
        <v>-500</v>
      </c>
      <c r="E43" s="13">
        <f>+E12-D12</f>
        <v>-500</v>
      </c>
      <c r="F43" s="13">
        <f>+F12-E12</f>
        <v>-500</v>
      </c>
    </row>
    <row r="44" spans="1:6">
      <c r="A44" s="12" t="s">
        <v>28</v>
      </c>
      <c r="D44" s="13">
        <f>+D14-C14</f>
        <v>700</v>
      </c>
      <c r="E44" s="13">
        <f>+E14-D14</f>
        <v>0</v>
      </c>
      <c r="F44" s="13">
        <f>+F14-E14</f>
        <v>1000</v>
      </c>
    </row>
    <row r="45" spans="1:6">
      <c r="A45" s="18" t="s">
        <v>29</v>
      </c>
      <c r="D45" s="15">
        <f>+D16-C15-C16</f>
        <v>-100</v>
      </c>
      <c r="E45" s="15">
        <f>+E16-D15-D16</f>
        <v>-850</v>
      </c>
      <c r="F45" s="15">
        <f>+F16-E15-E16</f>
        <v>0</v>
      </c>
    </row>
    <row r="46" spans="1:6" ht="15">
      <c r="A46" s="11" t="s">
        <v>30</v>
      </c>
      <c r="B46" s="11"/>
      <c r="C46" s="11"/>
      <c r="D46" s="14">
        <f>+SUM(D42:D45)</f>
        <v>600</v>
      </c>
      <c r="E46" s="14">
        <f>+SUM(E42:E45)</f>
        <v>-850</v>
      </c>
      <c r="F46" s="14">
        <f>+SUM(F42:F45)</f>
        <v>-100</v>
      </c>
    </row>
    <row r="48" spans="1:6" ht="15">
      <c r="A48" s="11" t="s">
        <v>36</v>
      </c>
      <c r="B48" s="11"/>
      <c r="C48" s="11"/>
      <c r="D48" s="14">
        <f>+D38+D40+D46</f>
        <v>-4300</v>
      </c>
      <c r="E48" s="14">
        <f>+E38+E40+E46</f>
        <v>100</v>
      </c>
      <c r="F48" s="14">
        <f>+F38+F40+F46</f>
        <v>410</v>
      </c>
    </row>
    <row r="50" spans="1:6">
      <c r="A50" s="12" t="s">
        <v>32</v>
      </c>
      <c r="D50" s="13">
        <f>+C2</f>
        <v>4800</v>
      </c>
      <c r="E50" s="13">
        <f>+D2</f>
        <v>500</v>
      </c>
      <c r="F50" s="13">
        <f>+E2</f>
        <v>600</v>
      </c>
    </row>
    <row r="51" spans="1:6">
      <c r="A51" s="18" t="s">
        <v>33</v>
      </c>
      <c r="D51" s="15">
        <f>+D2</f>
        <v>500</v>
      </c>
      <c r="E51" s="15">
        <f>+E2</f>
        <v>600</v>
      </c>
      <c r="F51" s="15">
        <f>+F2</f>
        <v>1010</v>
      </c>
    </row>
    <row r="52" spans="1:6" ht="15">
      <c r="A52" s="11" t="s">
        <v>37</v>
      </c>
      <c r="B52" s="11"/>
      <c r="C52" s="11"/>
      <c r="D52" s="14">
        <f>+D51-D50</f>
        <v>-4300</v>
      </c>
      <c r="E52" s="14">
        <f>+E51-E50</f>
        <v>100</v>
      </c>
      <c r="F52" s="14">
        <f>+F51-F50</f>
        <v>410</v>
      </c>
    </row>
  </sheetData>
  <pageMargins left="0.94488188976377963" right="0.15748031496062992" top="0.47244094488188981" bottom="0.43307086614173229" header="0.15748031496062992" footer="0.19685039370078741"/>
  <pageSetup paperSize="9" orientation="portrait" r:id="rId1"/>
  <headerFooter>
    <oddHeader>&amp;R&amp;"-,Regular"&amp;16&amp;F</oddHeader>
    <oddFooter>&amp;L&amp;"-,Bold"MCB-Menadžment Centar Beograd&amp;C&amp;"-,Bold"www.mcb.rs&amp;R&amp;"-,Bold"* Obuka i trening menadžera *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zoomScaleNormal="100" workbookViewId="0">
      <selection sqref="A1:F52"/>
    </sheetView>
  </sheetViews>
  <sheetFormatPr defaultRowHeight="14.25"/>
  <cols>
    <col min="1" max="1" width="38.7109375" style="12" bestFit="1" customWidth="1"/>
    <col min="2" max="2" width="2" style="12" customWidth="1"/>
    <col min="3" max="6" width="9" style="12" bestFit="1" customWidth="1"/>
    <col min="7" max="16384" width="9.140625" style="12"/>
  </cols>
  <sheetData>
    <row r="1" spans="1:6" ht="15">
      <c r="A1" s="11" t="s">
        <v>0</v>
      </c>
      <c r="B1" s="11"/>
      <c r="C1" s="17">
        <v>2004</v>
      </c>
      <c r="D1" s="17">
        <v>2005</v>
      </c>
      <c r="E1" s="17">
        <v>2006</v>
      </c>
      <c r="F1" s="17">
        <v>2007</v>
      </c>
    </row>
    <row r="2" spans="1:6">
      <c r="A2" s="12" t="s">
        <v>1</v>
      </c>
      <c r="C2" s="13">
        <f>C17-SUM(C3:C6)</f>
        <v>4800</v>
      </c>
      <c r="D2" s="13">
        <f>D17-SUM(D3:D6)</f>
        <v>500</v>
      </c>
      <c r="E2" s="13">
        <f>E17-SUM(E3:E6)</f>
        <v>600</v>
      </c>
      <c r="F2" s="13">
        <f>F17-SUM(F3:F6)</f>
        <v>1010</v>
      </c>
    </row>
    <row r="3" spans="1:6">
      <c r="A3" s="12" t="s">
        <v>2</v>
      </c>
      <c r="C3" s="13">
        <v>4950</v>
      </c>
      <c r="D3" s="13">
        <v>3400</v>
      </c>
      <c r="E3" s="13">
        <v>7100</v>
      </c>
      <c r="F3" s="13">
        <v>5600</v>
      </c>
    </row>
    <row r="4" spans="1:6">
      <c r="A4" s="12" t="s">
        <v>3</v>
      </c>
      <c r="C4" s="13">
        <v>8800</v>
      </c>
      <c r="D4" s="13">
        <v>13200</v>
      </c>
      <c r="E4" s="13">
        <v>11200</v>
      </c>
      <c r="F4" s="13">
        <v>10800</v>
      </c>
    </row>
    <row r="5" spans="1:6">
      <c r="C5" s="13"/>
      <c r="D5" s="13"/>
      <c r="E5" s="13"/>
      <c r="F5" s="13"/>
    </row>
    <row r="6" spans="1:6">
      <c r="A6" s="18" t="s">
        <v>4</v>
      </c>
      <c r="C6" s="15">
        <v>14000</v>
      </c>
      <c r="D6" s="15">
        <v>17400</v>
      </c>
      <c r="E6" s="15">
        <v>18400</v>
      </c>
      <c r="F6" s="15">
        <v>18400</v>
      </c>
    </row>
    <row r="7" spans="1:6" s="11" customFormat="1" ht="15">
      <c r="A7" s="11" t="s">
        <v>5</v>
      </c>
      <c r="C7" s="14">
        <f>SUM(C2:C6)</f>
        <v>32550</v>
      </c>
      <c r="D7" s="14">
        <f>SUM(D2:D6)</f>
        <v>34500</v>
      </c>
      <c r="E7" s="14">
        <f>SUM(E2:E6)</f>
        <v>37300</v>
      </c>
      <c r="F7" s="14">
        <f>SUM(F2:F6)</f>
        <v>35810</v>
      </c>
    </row>
    <row r="8" spans="1:6">
      <c r="C8" s="13"/>
      <c r="D8" s="13"/>
      <c r="E8" s="13"/>
      <c r="F8" s="13"/>
    </row>
    <row r="9" spans="1:6">
      <c r="A9" s="12" t="s">
        <v>6</v>
      </c>
      <c r="C9" s="13">
        <v>15400</v>
      </c>
      <c r="D9" s="13">
        <v>15900</v>
      </c>
      <c r="E9" s="13">
        <v>19200</v>
      </c>
      <c r="F9" s="13">
        <v>19600</v>
      </c>
    </row>
    <row r="10" spans="1:6">
      <c r="A10" s="12" t="s">
        <v>7</v>
      </c>
      <c r="C10" s="13">
        <v>6700</v>
      </c>
      <c r="D10" s="13">
        <v>7200</v>
      </c>
      <c r="E10" s="13">
        <v>7700</v>
      </c>
      <c r="F10" s="13">
        <v>7100</v>
      </c>
    </row>
    <row r="11" spans="1:6">
      <c r="C11" s="13"/>
      <c r="D11" s="13"/>
      <c r="E11" s="13"/>
      <c r="F11" s="13"/>
    </row>
    <row r="12" spans="1:6">
      <c r="A12" s="12" t="s">
        <v>8</v>
      </c>
      <c r="C12" s="13">
        <v>4500</v>
      </c>
      <c r="D12" s="13">
        <v>4000</v>
      </c>
      <c r="E12" s="13">
        <v>3500</v>
      </c>
      <c r="F12" s="13">
        <v>3000</v>
      </c>
    </row>
    <row r="13" spans="1:6">
      <c r="C13" s="13"/>
      <c r="D13" s="13"/>
      <c r="E13" s="13"/>
      <c r="F13" s="13"/>
    </row>
    <row r="14" spans="1:6">
      <c r="A14" s="12" t="s">
        <v>9</v>
      </c>
      <c r="C14" s="13">
        <v>4000</v>
      </c>
      <c r="D14" s="13">
        <v>4700</v>
      </c>
      <c r="E14" s="13">
        <v>4700</v>
      </c>
      <c r="F14" s="13">
        <v>5700</v>
      </c>
    </row>
    <row r="15" spans="1:6">
      <c r="A15" s="12" t="s">
        <v>10</v>
      </c>
      <c r="C15" s="13">
        <f>C29</f>
        <v>750</v>
      </c>
      <c r="D15" s="13">
        <f>D29</f>
        <v>850</v>
      </c>
      <c r="E15" s="13">
        <f>E29</f>
        <v>350</v>
      </c>
      <c r="F15" s="13">
        <f>F29</f>
        <v>-1790</v>
      </c>
    </row>
    <row r="16" spans="1:6">
      <c r="A16" s="18" t="s">
        <v>11</v>
      </c>
      <c r="C16" s="15">
        <v>1200</v>
      </c>
      <c r="D16" s="15">
        <v>1850</v>
      </c>
      <c r="E16" s="15">
        <v>1850</v>
      </c>
      <c r="F16" s="15">
        <f>+E16+E15</f>
        <v>2200</v>
      </c>
    </row>
    <row r="17" spans="1:6" ht="15">
      <c r="A17" s="11" t="s">
        <v>12</v>
      </c>
      <c r="B17" s="11"/>
      <c r="C17" s="14">
        <f>SUM(C9:C16)</f>
        <v>32550</v>
      </c>
      <c r="D17" s="14">
        <f>SUM(D9:D16)</f>
        <v>34500</v>
      </c>
      <c r="E17" s="14">
        <f>SUM(E9:E16)</f>
        <v>37300</v>
      </c>
      <c r="F17" s="14">
        <f>SUM(F9:F16)</f>
        <v>35810</v>
      </c>
    </row>
    <row r="18" spans="1:6">
      <c r="C18" s="13"/>
      <c r="D18" s="13"/>
      <c r="E18" s="13"/>
      <c r="F18" s="13"/>
    </row>
    <row r="19" spans="1:6" ht="15">
      <c r="A19" s="11" t="s">
        <v>13</v>
      </c>
      <c r="B19" s="11"/>
      <c r="C19" s="17">
        <v>2004</v>
      </c>
      <c r="D19" s="17">
        <v>2005</v>
      </c>
      <c r="E19" s="17">
        <v>2006</v>
      </c>
      <c r="F19" s="17">
        <v>2007</v>
      </c>
    </row>
    <row r="20" spans="1:6">
      <c r="A20" s="16" t="s">
        <v>14</v>
      </c>
      <c r="B20" s="16"/>
      <c r="C20" s="13">
        <v>25000</v>
      </c>
      <c r="D20" s="13">
        <v>26750</v>
      </c>
      <c r="E20" s="13">
        <v>31250</v>
      </c>
      <c r="F20" s="13">
        <v>36500</v>
      </c>
    </row>
    <row r="21" spans="1:6">
      <c r="A21" s="19" t="s">
        <v>17</v>
      </c>
      <c r="B21" s="16"/>
      <c r="C21" s="15">
        <v>-17500</v>
      </c>
      <c r="D21" s="15">
        <v>-18250</v>
      </c>
      <c r="E21" s="15">
        <v>-22000</v>
      </c>
      <c r="F21" s="15">
        <v>-26500</v>
      </c>
    </row>
    <row r="22" spans="1:6">
      <c r="A22" s="16" t="s">
        <v>18</v>
      </c>
      <c r="B22" s="16"/>
      <c r="C22" s="13">
        <f>+C20+C21</f>
        <v>7500</v>
      </c>
      <c r="D22" s="13">
        <f>+D20+D21</f>
        <v>8500</v>
      </c>
      <c r="E22" s="13">
        <f>+E20+E21</f>
        <v>9250</v>
      </c>
      <c r="F22" s="13">
        <f>+F20+F21</f>
        <v>10000</v>
      </c>
    </row>
    <row r="23" spans="1:6">
      <c r="A23" s="19" t="s">
        <v>23</v>
      </c>
      <c r="B23" s="16"/>
      <c r="C23" s="15">
        <v>-4400</v>
      </c>
      <c r="D23" s="15">
        <v>-4800</v>
      </c>
      <c r="E23" s="15">
        <v>-5600</v>
      </c>
      <c r="F23" s="15">
        <v>-8200</v>
      </c>
    </row>
    <row r="24" spans="1:6">
      <c r="A24" s="16" t="s">
        <v>19</v>
      </c>
      <c r="B24" s="16"/>
      <c r="C24" s="13">
        <f>+C22+C23</f>
        <v>3100</v>
      </c>
      <c r="D24" s="13">
        <f>+D22+D23</f>
        <v>3700</v>
      </c>
      <c r="E24" s="13">
        <f>+E22+E23</f>
        <v>3650</v>
      </c>
      <c r="F24" s="13">
        <f>+F22+F23</f>
        <v>1800</v>
      </c>
    </row>
    <row r="25" spans="1:6">
      <c r="A25" s="19" t="s">
        <v>15</v>
      </c>
      <c r="B25" s="16"/>
      <c r="C25" s="15">
        <v>-1200</v>
      </c>
      <c r="D25" s="15">
        <v>-1400</v>
      </c>
      <c r="E25" s="15">
        <v>-1800</v>
      </c>
      <c r="F25" s="15">
        <v>-2050</v>
      </c>
    </row>
    <row r="26" spans="1:6">
      <c r="A26" s="16" t="s">
        <v>20</v>
      </c>
      <c r="B26" s="16"/>
      <c r="C26" s="13">
        <f>+C24+C25</f>
        <v>1900</v>
      </c>
      <c r="D26" s="13">
        <f>+D24+D25</f>
        <v>2300</v>
      </c>
      <c r="E26" s="13">
        <f>+E24+E25</f>
        <v>1850</v>
      </c>
      <c r="F26" s="13">
        <f>+F24+F25</f>
        <v>-250</v>
      </c>
    </row>
    <row r="27" spans="1:6">
      <c r="A27" s="16" t="s">
        <v>16</v>
      </c>
      <c r="B27" s="16"/>
      <c r="C27" s="13">
        <v>-550</v>
      </c>
      <c r="D27" s="13">
        <v>-650</v>
      </c>
      <c r="E27" s="13">
        <v>-700</v>
      </c>
      <c r="F27" s="13">
        <v>-620</v>
      </c>
    </row>
    <row r="28" spans="1:6">
      <c r="A28" s="19" t="s">
        <v>21</v>
      </c>
      <c r="B28" s="16"/>
      <c r="C28" s="15">
        <v>-600</v>
      </c>
      <c r="D28" s="15">
        <v>-800</v>
      </c>
      <c r="E28" s="15">
        <v>-800</v>
      </c>
      <c r="F28" s="15">
        <v>-920</v>
      </c>
    </row>
    <row r="29" spans="1:6" ht="15">
      <c r="A29" s="20" t="s">
        <v>22</v>
      </c>
      <c r="B29" s="20"/>
      <c r="C29" s="14">
        <f>SUM(C26:C28)</f>
        <v>750</v>
      </c>
      <c r="D29" s="14">
        <f>SUM(D26:D28)</f>
        <v>850</v>
      </c>
      <c r="E29" s="14">
        <f>SUM(E26:E28)</f>
        <v>350</v>
      </c>
      <c r="F29" s="14">
        <f>SUM(F26:F28)</f>
        <v>-1790</v>
      </c>
    </row>
    <row r="30" spans="1:6">
      <c r="C30" s="13"/>
      <c r="D30" s="13"/>
      <c r="E30" s="13"/>
      <c r="F30" s="13"/>
    </row>
    <row r="31" spans="1:6" ht="15">
      <c r="A31" s="11" t="s">
        <v>42</v>
      </c>
      <c r="B31" s="11"/>
      <c r="C31" s="11"/>
      <c r="D31" s="17">
        <v>2005</v>
      </c>
      <c r="E31" s="17">
        <v>2006</v>
      </c>
      <c r="F31" s="17">
        <v>2007</v>
      </c>
    </row>
    <row r="32" spans="1:6">
      <c r="A32" s="12" t="s">
        <v>38</v>
      </c>
      <c r="D32" s="13">
        <f>+D20+(C3-D3)</f>
        <v>28300</v>
      </c>
      <c r="E32" s="13">
        <f>+E20+(D3-E3)</f>
        <v>27550</v>
      </c>
      <c r="F32" s="13">
        <f>+F20+(E3-F3)</f>
        <v>38000</v>
      </c>
    </row>
    <row r="33" spans="1:6">
      <c r="A33" s="12" t="s">
        <v>39</v>
      </c>
      <c r="D33" s="13">
        <f>+D21+D23+(C4-D4)+(D9-C9)</f>
        <v>-26950</v>
      </c>
      <c r="E33" s="13">
        <f>+E21+E23+(D4-E4)+(E9-D9)</f>
        <v>-22300</v>
      </c>
      <c r="F33" s="13">
        <f>+F21+F23+(E4-F4)+(F9-E9)</f>
        <v>-33900</v>
      </c>
    </row>
    <row r="34" spans="1:6">
      <c r="A34" s="12" t="s">
        <v>35</v>
      </c>
      <c r="D34" s="13">
        <f t="shared" ref="D34:F35" si="0">+D27</f>
        <v>-650</v>
      </c>
      <c r="E34" s="13">
        <f t="shared" si="0"/>
        <v>-700</v>
      </c>
      <c r="F34" s="13">
        <f t="shared" si="0"/>
        <v>-620</v>
      </c>
    </row>
    <row r="35" spans="1:6">
      <c r="A35" s="18" t="s">
        <v>21</v>
      </c>
      <c r="D35" s="15">
        <f t="shared" si="0"/>
        <v>-800</v>
      </c>
      <c r="E35" s="15">
        <f t="shared" si="0"/>
        <v>-800</v>
      </c>
      <c r="F35" s="15">
        <f t="shared" si="0"/>
        <v>-920</v>
      </c>
    </row>
    <row r="36" spans="1:6" ht="15">
      <c r="A36" s="11" t="s">
        <v>24</v>
      </c>
      <c r="B36" s="11"/>
      <c r="C36" s="11"/>
      <c r="D36" s="14">
        <f>+SUM(D32:D35)</f>
        <v>-100</v>
      </c>
      <c r="E36" s="14">
        <f>+SUM(E32:E35)</f>
        <v>3750</v>
      </c>
      <c r="F36" s="14">
        <f>+SUM(F32:F35)</f>
        <v>2560</v>
      </c>
    </row>
    <row r="38" spans="1:6" ht="15">
      <c r="A38" s="11" t="s">
        <v>25</v>
      </c>
      <c r="B38" s="11"/>
      <c r="C38" s="11"/>
      <c r="D38" s="14">
        <f>+C6+D25-D6</f>
        <v>-4800</v>
      </c>
      <c r="E38" s="14">
        <f>+D6+E25-E6</f>
        <v>-2800</v>
      </c>
      <c r="F38" s="14">
        <f>+E6+F25-F6</f>
        <v>-2050</v>
      </c>
    </row>
    <row r="40" spans="1:6">
      <c r="A40" s="12" t="s">
        <v>26</v>
      </c>
      <c r="D40" s="13">
        <f>+D10-C10</f>
        <v>500</v>
      </c>
      <c r="E40" s="13">
        <f>+E10-D10</f>
        <v>500</v>
      </c>
      <c r="F40" s="13">
        <f>+F10-E10</f>
        <v>-600</v>
      </c>
    </row>
    <row r="41" spans="1:6">
      <c r="A41" s="12" t="s">
        <v>27</v>
      </c>
      <c r="D41" s="13">
        <f>+D12-C12</f>
        <v>-500</v>
      </c>
      <c r="E41" s="13">
        <f>+E12-D12</f>
        <v>-500</v>
      </c>
      <c r="F41" s="13">
        <f>+F12-E12</f>
        <v>-500</v>
      </c>
    </row>
    <row r="42" spans="1:6">
      <c r="A42" s="12" t="s">
        <v>28</v>
      </c>
      <c r="D42" s="13">
        <f>+D14-C14</f>
        <v>700</v>
      </c>
      <c r="E42" s="13">
        <f>+E14-D14</f>
        <v>0</v>
      </c>
      <c r="F42" s="13">
        <f>+F14-E14</f>
        <v>1000</v>
      </c>
    </row>
    <row r="43" spans="1:6">
      <c r="A43" s="18" t="s">
        <v>29</v>
      </c>
      <c r="D43" s="15">
        <f>+D16-C15-C16</f>
        <v>-100</v>
      </c>
      <c r="E43" s="15">
        <f>+E16-D15-D16</f>
        <v>-850</v>
      </c>
      <c r="F43" s="15">
        <f>+F16-E15-E16</f>
        <v>0</v>
      </c>
    </row>
    <row r="44" spans="1:6" ht="15">
      <c r="A44" s="11" t="s">
        <v>30</v>
      </c>
      <c r="B44" s="11"/>
      <c r="C44" s="11"/>
      <c r="D44" s="14">
        <f>+SUM(D40:D43)</f>
        <v>600</v>
      </c>
      <c r="E44" s="14">
        <f>+SUM(E40:E43)</f>
        <v>-850</v>
      </c>
      <c r="F44" s="14">
        <f>+SUM(F40:F43)</f>
        <v>-100</v>
      </c>
    </row>
    <row r="46" spans="1:6" ht="15">
      <c r="A46" s="11" t="s">
        <v>31</v>
      </c>
      <c r="B46" s="11"/>
      <c r="C46" s="11"/>
      <c r="D46" s="14">
        <f>+D36+D38+D44</f>
        <v>-4300</v>
      </c>
      <c r="E46" s="14">
        <f>+E36+E38+E44</f>
        <v>100</v>
      </c>
      <c r="F46" s="14">
        <f>+F36+F38+F44</f>
        <v>410</v>
      </c>
    </row>
    <row r="49" spans="1:6">
      <c r="D49" s="13"/>
      <c r="E49" s="13"/>
      <c r="F49" s="13"/>
    </row>
    <row r="50" spans="1:6">
      <c r="A50" s="12" t="s">
        <v>32</v>
      </c>
      <c r="D50" s="13">
        <f>+C2</f>
        <v>4800</v>
      </c>
      <c r="E50" s="13">
        <f>+D2</f>
        <v>500</v>
      </c>
      <c r="F50" s="13">
        <f>+E2</f>
        <v>600</v>
      </c>
    </row>
    <row r="51" spans="1:6">
      <c r="A51" s="18" t="s">
        <v>33</v>
      </c>
      <c r="D51" s="15">
        <f>+D2</f>
        <v>500</v>
      </c>
      <c r="E51" s="15">
        <f>+E2</f>
        <v>600</v>
      </c>
      <c r="F51" s="15">
        <f>+F2</f>
        <v>1010</v>
      </c>
    </row>
    <row r="52" spans="1:6" ht="15">
      <c r="A52" s="11" t="s">
        <v>37</v>
      </c>
      <c r="B52" s="11"/>
      <c r="C52" s="11"/>
      <c r="D52" s="14">
        <f>+D51-D50</f>
        <v>-4300</v>
      </c>
      <c r="E52" s="14">
        <f>+E51-E50</f>
        <v>100</v>
      </c>
      <c r="F52" s="14">
        <f>+F51-F50</f>
        <v>410</v>
      </c>
    </row>
  </sheetData>
  <pageMargins left="0.94488188976377963" right="0.15748031496062992" top="0.47244094488188981" bottom="0.43307086614173229" header="0.15748031496062992" footer="0.19685039370078741"/>
  <pageSetup paperSize="9" orientation="portrait" r:id="rId1"/>
  <headerFooter>
    <oddHeader>&amp;R&amp;"-,Regular"&amp;16&amp;F</oddHeader>
    <oddFooter>&amp;L&amp;"-,Bold"MCB-Menadžment Centar Beograd&amp;C&amp;"-,Bold"www.mcb.rs&amp;R&amp;"-,Bold"* Obuka i trening menadžera *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zoomScaleNormal="100" workbookViewId="0">
      <selection sqref="A1:F52"/>
    </sheetView>
  </sheetViews>
  <sheetFormatPr defaultRowHeight="14.25"/>
  <cols>
    <col min="1" max="1" width="38.7109375" style="12" bestFit="1" customWidth="1"/>
    <col min="2" max="2" width="1.5703125" style="12" customWidth="1"/>
    <col min="3" max="6" width="9" style="12" bestFit="1" customWidth="1"/>
    <col min="7" max="16384" width="9.140625" style="12"/>
  </cols>
  <sheetData>
    <row r="1" spans="1:6" ht="15">
      <c r="A1" s="11" t="s">
        <v>0</v>
      </c>
      <c r="B1" s="11"/>
      <c r="C1" s="17">
        <v>2004</v>
      </c>
      <c r="D1" s="17">
        <v>2005</v>
      </c>
      <c r="E1" s="17">
        <v>2006</v>
      </c>
      <c r="F1" s="17">
        <v>2007</v>
      </c>
    </row>
    <row r="2" spans="1:6">
      <c r="A2" s="12" t="s">
        <v>1</v>
      </c>
      <c r="C2" s="13">
        <f>C17-SUM(C3:C6)</f>
        <v>4800</v>
      </c>
      <c r="D2" s="13">
        <f>D17-SUM(D3:D6)</f>
        <v>500</v>
      </c>
      <c r="E2" s="13">
        <f>E17-SUM(E3:E6)</f>
        <v>600</v>
      </c>
      <c r="F2" s="13">
        <f>F17-SUM(F3:F6)</f>
        <v>1010</v>
      </c>
    </row>
    <row r="3" spans="1:6">
      <c r="A3" s="12" t="s">
        <v>2</v>
      </c>
      <c r="C3" s="13">
        <v>4950</v>
      </c>
      <c r="D3" s="13">
        <v>3400</v>
      </c>
      <c r="E3" s="13">
        <v>7100</v>
      </c>
      <c r="F3" s="13">
        <v>5600</v>
      </c>
    </row>
    <row r="4" spans="1:6">
      <c r="A4" s="12" t="s">
        <v>3</v>
      </c>
      <c r="C4" s="13">
        <v>8800</v>
      </c>
      <c r="D4" s="13">
        <v>13200</v>
      </c>
      <c r="E4" s="13">
        <v>11200</v>
      </c>
      <c r="F4" s="13">
        <v>10800</v>
      </c>
    </row>
    <row r="5" spans="1:6">
      <c r="C5" s="13"/>
      <c r="D5" s="13"/>
      <c r="E5" s="13"/>
      <c r="F5" s="13"/>
    </row>
    <row r="6" spans="1:6">
      <c r="A6" s="18" t="s">
        <v>4</v>
      </c>
      <c r="C6" s="15">
        <v>14000</v>
      </c>
      <c r="D6" s="15">
        <v>17400</v>
      </c>
      <c r="E6" s="15">
        <v>18400</v>
      </c>
      <c r="F6" s="15">
        <v>18400</v>
      </c>
    </row>
    <row r="7" spans="1:6" s="11" customFormat="1" ht="15">
      <c r="A7" s="11" t="s">
        <v>5</v>
      </c>
      <c r="C7" s="14">
        <f>SUM(C2:C6)</f>
        <v>32550</v>
      </c>
      <c r="D7" s="14">
        <f>SUM(D2:D6)</f>
        <v>34500</v>
      </c>
      <c r="E7" s="14">
        <f>SUM(E2:E6)</f>
        <v>37300</v>
      </c>
      <c r="F7" s="14">
        <f>SUM(F2:F6)</f>
        <v>35810</v>
      </c>
    </row>
    <row r="8" spans="1:6">
      <c r="C8" s="13"/>
      <c r="D8" s="13"/>
      <c r="E8" s="13"/>
      <c r="F8" s="13"/>
    </row>
    <row r="9" spans="1:6">
      <c r="A9" s="12" t="s">
        <v>6</v>
      </c>
      <c r="C9" s="13">
        <v>15400</v>
      </c>
      <c r="D9" s="13">
        <v>15900</v>
      </c>
      <c r="E9" s="13">
        <v>19200</v>
      </c>
      <c r="F9" s="13">
        <v>19600</v>
      </c>
    </row>
    <row r="10" spans="1:6">
      <c r="A10" s="12" t="s">
        <v>7</v>
      </c>
      <c r="C10" s="13">
        <v>6700</v>
      </c>
      <c r="D10" s="13">
        <v>7200</v>
      </c>
      <c r="E10" s="13">
        <v>7700</v>
      </c>
      <c r="F10" s="13">
        <v>7100</v>
      </c>
    </row>
    <row r="11" spans="1:6">
      <c r="C11" s="13"/>
      <c r="D11" s="13"/>
      <c r="E11" s="13"/>
      <c r="F11" s="13"/>
    </row>
    <row r="12" spans="1:6">
      <c r="A12" s="12" t="s">
        <v>8</v>
      </c>
      <c r="C12" s="13">
        <v>4500</v>
      </c>
      <c r="D12" s="13">
        <v>4000</v>
      </c>
      <c r="E12" s="13">
        <v>3500</v>
      </c>
      <c r="F12" s="13">
        <v>3000</v>
      </c>
    </row>
    <row r="13" spans="1:6">
      <c r="C13" s="13"/>
      <c r="D13" s="13"/>
      <c r="E13" s="13"/>
      <c r="F13" s="13"/>
    </row>
    <row r="14" spans="1:6">
      <c r="A14" s="12" t="s">
        <v>9</v>
      </c>
      <c r="C14" s="13">
        <v>4000</v>
      </c>
      <c r="D14" s="13">
        <v>4700</v>
      </c>
      <c r="E14" s="13">
        <v>4700</v>
      </c>
      <c r="F14" s="13">
        <v>5700</v>
      </c>
    </row>
    <row r="15" spans="1:6">
      <c r="A15" s="12" t="s">
        <v>10</v>
      </c>
      <c r="C15" s="13">
        <f>C29</f>
        <v>750</v>
      </c>
      <c r="D15" s="13">
        <f>D29</f>
        <v>850</v>
      </c>
      <c r="E15" s="13">
        <f>E29</f>
        <v>350</v>
      </c>
      <c r="F15" s="13">
        <f>F29</f>
        <v>-1790</v>
      </c>
    </row>
    <row r="16" spans="1:6">
      <c r="A16" s="18" t="s">
        <v>11</v>
      </c>
      <c r="C16" s="15">
        <v>1200</v>
      </c>
      <c r="D16" s="15">
        <v>1850</v>
      </c>
      <c r="E16" s="15">
        <v>1850</v>
      </c>
      <c r="F16" s="15">
        <f>+E16+E15</f>
        <v>2200</v>
      </c>
    </row>
    <row r="17" spans="1:6" ht="15">
      <c r="A17" s="11" t="s">
        <v>12</v>
      </c>
      <c r="B17" s="11"/>
      <c r="C17" s="14">
        <f>SUM(C9:C16)</f>
        <v>32550</v>
      </c>
      <c r="D17" s="14">
        <f>SUM(D9:D16)</f>
        <v>34500</v>
      </c>
      <c r="E17" s="14">
        <f>SUM(E9:E16)</f>
        <v>37300</v>
      </c>
      <c r="F17" s="14">
        <f>SUM(F9:F16)</f>
        <v>35810</v>
      </c>
    </row>
    <row r="18" spans="1:6">
      <c r="C18" s="13"/>
      <c r="D18" s="13"/>
      <c r="E18" s="13"/>
      <c r="F18" s="13"/>
    </row>
    <row r="19" spans="1:6" ht="15">
      <c r="A19" s="11" t="s">
        <v>13</v>
      </c>
      <c r="B19" s="11"/>
      <c r="C19" s="17">
        <v>2004</v>
      </c>
      <c r="D19" s="17">
        <v>2005</v>
      </c>
      <c r="E19" s="17">
        <v>2006</v>
      </c>
      <c r="F19" s="17">
        <v>2007</v>
      </c>
    </row>
    <row r="20" spans="1:6">
      <c r="A20" s="16" t="s">
        <v>14</v>
      </c>
      <c r="B20" s="16"/>
      <c r="C20" s="13">
        <v>25000</v>
      </c>
      <c r="D20" s="13">
        <v>26750</v>
      </c>
      <c r="E20" s="13">
        <v>31250</v>
      </c>
      <c r="F20" s="13">
        <v>36500</v>
      </c>
    </row>
    <row r="21" spans="1:6">
      <c r="A21" s="19" t="s">
        <v>17</v>
      </c>
      <c r="B21" s="16"/>
      <c r="C21" s="15">
        <v>-17500</v>
      </c>
      <c r="D21" s="15">
        <v>-18250</v>
      </c>
      <c r="E21" s="15">
        <v>-22000</v>
      </c>
      <c r="F21" s="15">
        <v>-26500</v>
      </c>
    </row>
    <row r="22" spans="1:6">
      <c r="A22" s="16" t="s">
        <v>18</v>
      </c>
      <c r="B22" s="16"/>
      <c r="C22" s="13">
        <f>+C20+C21</f>
        <v>7500</v>
      </c>
      <c r="D22" s="13">
        <f>+D20+D21</f>
        <v>8500</v>
      </c>
      <c r="E22" s="13">
        <f>+E20+E21</f>
        <v>9250</v>
      </c>
      <c r="F22" s="13">
        <f>+F20+F21</f>
        <v>10000</v>
      </c>
    </row>
    <row r="23" spans="1:6">
      <c r="A23" s="19" t="s">
        <v>23</v>
      </c>
      <c r="B23" s="16"/>
      <c r="C23" s="15">
        <v>-4400</v>
      </c>
      <c r="D23" s="15">
        <v>-4800</v>
      </c>
      <c r="E23" s="15">
        <v>-5600</v>
      </c>
      <c r="F23" s="15">
        <v>-8200</v>
      </c>
    </row>
    <row r="24" spans="1:6">
      <c r="A24" s="16" t="s">
        <v>19</v>
      </c>
      <c r="B24" s="16"/>
      <c r="C24" s="13">
        <f>+C22+C23</f>
        <v>3100</v>
      </c>
      <c r="D24" s="13">
        <f>+D22+D23</f>
        <v>3700</v>
      </c>
      <c r="E24" s="13">
        <f>+E22+E23</f>
        <v>3650</v>
      </c>
      <c r="F24" s="13">
        <f>+F22+F23</f>
        <v>1800</v>
      </c>
    </row>
    <row r="25" spans="1:6">
      <c r="A25" s="19" t="s">
        <v>15</v>
      </c>
      <c r="B25" s="16"/>
      <c r="C25" s="15">
        <v>-1200</v>
      </c>
      <c r="D25" s="15">
        <v>-1400</v>
      </c>
      <c r="E25" s="15">
        <v>-1800</v>
      </c>
      <c r="F25" s="15">
        <v>-2050</v>
      </c>
    </row>
    <row r="26" spans="1:6">
      <c r="A26" s="16" t="s">
        <v>20</v>
      </c>
      <c r="B26" s="16"/>
      <c r="C26" s="13">
        <f>+C24+C25</f>
        <v>1900</v>
      </c>
      <c r="D26" s="13">
        <f>+D24+D25</f>
        <v>2300</v>
      </c>
      <c r="E26" s="13">
        <f>+E24+E25</f>
        <v>1850</v>
      </c>
      <c r="F26" s="13">
        <f>+F24+F25</f>
        <v>-250</v>
      </c>
    </row>
    <row r="27" spans="1:6">
      <c r="A27" s="16" t="s">
        <v>16</v>
      </c>
      <c r="B27" s="16"/>
      <c r="C27" s="13">
        <v>-550</v>
      </c>
      <c r="D27" s="13">
        <v>-650</v>
      </c>
      <c r="E27" s="13">
        <v>-700</v>
      </c>
      <c r="F27" s="13">
        <v>-620</v>
      </c>
    </row>
    <row r="28" spans="1:6">
      <c r="A28" s="19" t="s">
        <v>21</v>
      </c>
      <c r="B28" s="16"/>
      <c r="C28" s="15">
        <v>-600</v>
      </c>
      <c r="D28" s="15">
        <v>-800</v>
      </c>
      <c r="E28" s="15">
        <v>-800</v>
      </c>
      <c r="F28" s="15">
        <v>-920</v>
      </c>
    </row>
    <row r="29" spans="1:6">
      <c r="A29" s="16" t="s">
        <v>22</v>
      </c>
      <c r="B29" s="16"/>
      <c r="C29" s="13">
        <f>SUM(C26:C28)</f>
        <v>750</v>
      </c>
      <c r="D29" s="13">
        <f>SUM(D26:D28)</f>
        <v>850</v>
      </c>
      <c r="E29" s="13">
        <f>SUM(E26:E28)</f>
        <v>350</v>
      </c>
      <c r="F29" s="13">
        <f>SUM(F26:F28)</f>
        <v>-1790</v>
      </c>
    </row>
    <row r="30" spans="1:6">
      <c r="C30" s="13"/>
      <c r="D30" s="13"/>
      <c r="E30" s="13"/>
      <c r="F30" s="13"/>
    </row>
    <row r="31" spans="1:6" ht="15">
      <c r="A31" s="11" t="s">
        <v>41</v>
      </c>
      <c r="B31" s="11"/>
      <c r="C31" s="11"/>
      <c r="D31" s="17">
        <v>2005</v>
      </c>
      <c r="E31" s="17">
        <v>2006</v>
      </c>
      <c r="F31" s="17">
        <v>2007</v>
      </c>
    </row>
    <row r="32" spans="1:6">
      <c r="A32" s="12" t="s">
        <v>19</v>
      </c>
      <c r="D32" s="13">
        <f>+D24</f>
        <v>3700</v>
      </c>
      <c r="E32" s="13">
        <f>+E24</f>
        <v>3650</v>
      </c>
      <c r="F32" s="13">
        <f>+F24</f>
        <v>1800</v>
      </c>
    </row>
    <row r="33" spans="1:6">
      <c r="A33" s="12" t="s">
        <v>21</v>
      </c>
      <c r="D33" s="13">
        <f>+D28</f>
        <v>-800</v>
      </c>
      <c r="E33" s="13">
        <f>+E28</f>
        <v>-800</v>
      </c>
      <c r="F33" s="13">
        <f>+F28</f>
        <v>-920</v>
      </c>
    </row>
    <row r="34" spans="1:6">
      <c r="A34" s="12" t="s">
        <v>35</v>
      </c>
      <c r="D34" s="13">
        <f>+D27</f>
        <v>-650</v>
      </c>
      <c r="E34" s="13">
        <f>+E27</f>
        <v>-700</v>
      </c>
      <c r="F34" s="13">
        <f>+F27</f>
        <v>-620</v>
      </c>
    </row>
    <row r="36" spans="1:6">
      <c r="A36" s="18" t="s">
        <v>53</v>
      </c>
      <c r="D36" s="15">
        <f>+C3-D3+C4-D4+D9-C9</f>
        <v>-2350</v>
      </c>
      <c r="E36" s="15">
        <f>+D3-E3+D4-E4+E9-D9</f>
        <v>1600</v>
      </c>
      <c r="F36" s="15">
        <f>+E3-F3+E4-F4+F9-E9</f>
        <v>2300</v>
      </c>
    </row>
    <row r="37" spans="1:6" ht="15">
      <c r="A37" s="11" t="s">
        <v>24</v>
      </c>
      <c r="B37" s="11"/>
      <c r="C37" s="11"/>
      <c r="D37" s="14">
        <f>+SUM(D32:D36)</f>
        <v>-100</v>
      </c>
      <c r="E37" s="14">
        <f>+SUM(E32:E36)</f>
        <v>3750</v>
      </c>
      <c r="F37" s="14">
        <f>+SUM(F32:F36)</f>
        <v>2560</v>
      </c>
    </row>
    <row r="39" spans="1:6" ht="15">
      <c r="A39" s="11" t="s">
        <v>25</v>
      </c>
      <c r="B39" s="11"/>
      <c r="C39" s="11"/>
      <c r="D39" s="14">
        <f>+C6+D25-D6</f>
        <v>-4800</v>
      </c>
      <c r="E39" s="14">
        <f>+D6+E25-E6</f>
        <v>-2800</v>
      </c>
      <c r="F39" s="14">
        <f>+E6+F25-F6</f>
        <v>-2050</v>
      </c>
    </row>
    <row r="41" spans="1:6">
      <c r="A41" s="12" t="s">
        <v>26</v>
      </c>
      <c r="D41" s="13">
        <f>+D10-C10</f>
        <v>500</v>
      </c>
      <c r="E41" s="13">
        <f>+E10-D10</f>
        <v>500</v>
      </c>
      <c r="F41" s="13">
        <f>+F10-E10</f>
        <v>-600</v>
      </c>
    </row>
    <row r="42" spans="1:6">
      <c r="A42" s="12" t="s">
        <v>27</v>
      </c>
      <c r="D42" s="13">
        <f>+D12-C12</f>
        <v>-500</v>
      </c>
      <c r="E42" s="13">
        <f>+E12-D12</f>
        <v>-500</v>
      </c>
      <c r="F42" s="13">
        <f>+F12-E12</f>
        <v>-500</v>
      </c>
    </row>
    <row r="43" spans="1:6">
      <c r="A43" s="12" t="s">
        <v>28</v>
      </c>
      <c r="D43" s="13">
        <f>+D14-C14</f>
        <v>700</v>
      </c>
      <c r="E43" s="13">
        <f>+E14-D14</f>
        <v>0</v>
      </c>
      <c r="F43" s="13">
        <f>+F14-E14</f>
        <v>1000</v>
      </c>
    </row>
    <row r="44" spans="1:6">
      <c r="A44" s="18" t="s">
        <v>29</v>
      </c>
      <c r="D44" s="15">
        <f>+D16-C15-C16</f>
        <v>-100</v>
      </c>
      <c r="E44" s="15">
        <f>+E16-D15-D16</f>
        <v>-850</v>
      </c>
      <c r="F44" s="15">
        <f>+F16-E15-E16</f>
        <v>0</v>
      </c>
    </row>
    <row r="45" spans="1:6" ht="15">
      <c r="A45" s="11" t="s">
        <v>30</v>
      </c>
      <c r="B45" s="11"/>
      <c r="C45" s="11"/>
      <c r="D45" s="14">
        <f>+SUM(D41:D44)</f>
        <v>600</v>
      </c>
      <c r="E45" s="14">
        <f>+SUM(E41:E44)</f>
        <v>-850</v>
      </c>
      <c r="F45" s="14">
        <f>+SUM(F41:F44)</f>
        <v>-100</v>
      </c>
    </row>
    <row r="47" spans="1:6" ht="15">
      <c r="A47" s="11" t="s">
        <v>31</v>
      </c>
      <c r="B47" s="11"/>
      <c r="C47" s="11"/>
      <c r="D47" s="14">
        <f>+D37+D39+D45</f>
        <v>-4300</v>
      </c>
      <c r="E47" s="14">
        <f>+E37+E39+E45</f>
        <v>100</v>
      </c>
      <c r="F47" s="14">
        <f>+F37+F39+F45</f>
        <v>410</v>
      </c>
    </row>
    <row r="49" spans="1:6">
      <c r="D49" s="13"/>
      <c r="E49" s="13"/>
      <c r="F49" s="13"/>
    </row>
    <row r="50" spans="1:6">
      <c r="A50" s="12" t="s">
        <v>32</v>
      </c>
      <c r="D50" s="13">
        <f>+C2</f>
        <v>4800</v>
      </c>
      <c r="E50" s="13">
        <f>+D2</f>
        <v>500</v>
      </c>
      <c r="F50" s="13">
        <f>+E2</f>
        <v>600</v>
      </c>
    </row>
    <row r="51" spans="1:6">
      <c r="A51" s="18" t="s">
        <v>33</v>
      </c>
      <c r="D51" s="15">
        <f>+D2</f>
        <v>500</v>
      </c>
      <c r="E51" s="15">
        <f>+E2</f>
        <v>600</v>
      </c>
      <c r="F51" s="15">
        <f>+F2</f>
        <v>1010</v>
      </c>
    </row>
    <row r="52" spans="1:6" ht="15">
      <c r="A52" s="11" t="s">
        <v>37</v>
      </c>
      <c r="B52" s="11"/>
      <c r="C52" s="11"/>
      <c r="D52" s="14">
        <f>+D51-D50</f>
        <v>-4300</v>
      </c>
      <c r="E52" s="14">
        <f>+E51-E50</f>
        <v>100</v>
      </c>
      <c r="F52" s="14">
        <f>+F51-F50</f>
        <v>410</v>
      </c>
    </row>
  </sheetData>
  <phoneticPr fontId="3" type="noConversion"/>
  <pageMargins left="0.94488188976377963" right="0.15748031496062992" top="0.47244094488188981" bottom="0.43307086614173229" header="0.15748031496062992" footer="0.19685039370078741"/>
  <pageSetup paperSize="9" orientation="portrait" r:id="rId1"/>
  <headerFooter>
    <oddHeader>&amp;R&amp;"-,Regular"&amp;16&amp;F</oddHeader>
    <oddFooter>&amp;L&amp;"-,Bold"MCB-Menadžment Centar Beograd&amp;C&amp;"-,Bold"www.mcb.rs&amp;R&amp;"-,Bold"* Obuka i trening menadžera 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</vt:lpstr>
      <vt:lpstr>Indirektan</vt:lpstr>
      <vt:lpstr>Direktan</vt:lpstr>
      <vt:lpstr>Menadzerski</vt:lpstr>
      <vt:lpstr>Direktan!Print_Area</vt:lpstr>
      <vt:lpstr>Indirektan!Print_Area</vt:lpstr>
      <vt:lpstr>Menadzerski!Print_Area</vt:lpstr>
    </vt:vector>
  </TitlesOfParts>
  <Company>MCB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Scepanovic Bojan</dc:creator>
  <cp:lastModifiedBy>Darko Vlajkovic</cp:lastModifiedBy>
  <cp:lastPrinted>2015-07-13T11:30:20Z</cp:lastPrinted>
  <dcterms:created xsi:type="dcterms:W3CDTF">2006-02-17T20:55:47Z</dcterms:created>
  <dcterms:modified xsi:type="dcterms:W3CDTF">2015-07-13T11:30:26Z</dcterms:modified>
</cp:coreProperties>
</file>